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roecounty99-my.sharepoint.com/personal/apurdie_co_monroe_in_us/Documents/ARPA Policy/3rd meeting/"/>
    </mc:Choice>
  </mc:AlternateContent>
  <xr:revisionPtr revIDLastSave="156" documentId="8_{B23C0F37-221F-405D-9626-27C1D462F197}" xr6:coauthVersionLast="47" xr6:coauthVersionMax="47" xr10:uidLastSave="{489D1810-79D5-4D7E-B3C5-3E6547D8D0A9}"/>
  <bookViews>
    <workbookView xWindow="28365" yWindow="3180" windowWidth="25275" windowHeight="11385" xr2:uid="{332C7E74-3CD8-4D2A-A47D-F3BA70FC891D}"/>
  </bookViews>
  <sheets>
    <sheet name="Proposal" sheetId="1" r:id="rId1"/>
    <sheet name="Not fund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D36" i="1"/>
  <c r="D37" i="1"/>
  <c r="P10" i="1"/>
  <c r="P36" i="1" s="1"/>
  <c r="P37" i="1" s="1"/>
  <c r="L36" i="1"/>
  <c r="H36" i="1"/>
  <c r="H37" i="1" s="1"/>
  <c r="F11" i="2"/>
  <c r="G43" i="1" l="1"/>
  <c r="G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tc={1B6ED16C-9987-42CB-8653-52F452AB057F}</author>
    <author>tc={37B0F508-DB82-4B36-8E34-2A7ABFA7BABC}</author>
    <author>tc={E1A4D7B2-5A0B-4C8D-A9A7-C74506EE24A5}</author>
    <author>tc={21366BC4-C2D5-42F1-BF8C-1A9D26B1D973}</author>
  </authors>
  <commentList>
    <comment ref="E10" authorId="0" shapeId="0" xr:uid="{1B6ED16C-9987-42CB-8653-52F452AB057F}">
      <text>
        <t>[Threaded comment]
Your version of Excel allows you to read this threaded comment; however, any edits to it will get removed if the file is opened in a newer version of Excel. Learn more: https://go.microsoft.com/fwlink/?linkid=870924
Comment:
    Need to modify their agreement</t>
      </text>
    </comment>
    <comment ref="I10" authorId="1" shapeId="0" xr:uid="{37B0F508-DB82-4B36-8E34-2A7ABFA7BABC}">
      <text>
        <t>[Threaded comment]
Your version of Excel allows you to read this threaded comment; however, any edits to it will get removed if the file is opened in a newer version of Excel. Learn more: https://go.microsoft.com/fwlink/?linkid=870924
Comment:
    Sewer, Water, Stormwater portion to Infrastructure</t>
      </text>
    </comment>
    <comment ref="I11" authorId="2" shapeId="0" xr:uid="{E1A4D7B2-5A0B-4C8D-A9A7-C74506EE24A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Sewer, Water, Stormwater portion from infrastructure. </t>
      </text>
    </comment>
    <comment ref="I24" authorId="3" shapeId="0" xr:uid="{21366BC4-C2D5-42F1-BF8C-1A9D26B1D97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Sewer, Water, Stormwater portion from infrastructure. </t>
      </text>
    </comment>
  </commentList>
</comments>
</file>

<file path=xl/sharedStrings.xml><?xml version="1.0" encoding="utf-8"?>
<sst xmlns="http://schemas.openxmlformats.org/spreadsheetml/2006/main" count="107" uniqueCount="105">
  <si>
    <t>total Receipts</t>
  </si>
  <si>
    <t>Heading home</t>
  </si>
  <si>
    <t>Fairground</t>
  </si>
  <si>
    <t>IU Disability</t>
  </si>
  <si>
    <t>Karst Wireless</t>
  </si>
  <si>
    <t>Convention Cen</t>
  </si>
  <si>
    <t>Solar</t>
  </si>
  <si>
    <t>Osage</t>
  </si>
  <si>
    <t>Bicentennial</t>
  </si>
  <si>
    <t>RT Busses</t>
  </si>
  <si>
    <t>Paving and Drainage- Neighborhoods</t>
  </si>
  <si>
    <t>TOTAL</t>
  </si>
  <si>
    <t>Retention bonus</t>
  </si>
  <si>
    <t>covid vaccine</t>
  </si>
  <si>
    <t>Pre K Ready</t>
  </si>
  <si>
    <t>Heading Home</t>
  </si>
  <si>
    <t>Lost Revenue &lt;= $10,000,000</t>
  </si>
  <si>
    <t>Waste Monitoring</t>
  </si>
  <si>
    <t>Childcare</t>
  </si>
  <si>
    <t>Rural Housing</t>
  </si>
  <si>
    <t>Septic</t>
  </si>
  <si>
    <t>Comm. Found</t>
  </si>
  <si>
    <t>Perm Sup. Housing</t>
  </si>
  <si>
    <t>Progarm Support</t>
  </si>
  <si>
    <t>HHFB Trailer</t>
  </si>
  <si>
    <t>MFPD ambulances</t>
  </si>
  <si>
    <t>Airport Stormwater/Drainage</t>
  </si>
  <si>
    <t>Karst</t>
  </si>
  <si>
    <t>Summit Hill</t>
  </si>
  <si>
    <t>Centerstone Residential</t>
  </si>
  <si>
    <t>Housing Land Purchase</t>
  </si>
  <si>
    <t>Housing infrastructure</t>
  </si>
  <si>
    <t>Jail Transistion</t>
  </si>
  <si>
    <t>Balance remainig of $10,000,000</t>
  </si>
  <si>
    <t>Balance remaining if spending up to $10,000,000</t>
  </si>
  <si>
    <t>Balance remaining of all funding</t>
  </si>
  <si>
    <t>Smart Start Community Foundation</t>
  </si>
  <si>
    <t>Not covered</t>
  </si>
  <si>
    <t xml:space="preserve">Centerstone </t>
  </si>
  <si>
    <t>New Leaf New Life</t>
  </si>
  <si>
    <t>Peoples Market</t>
  </si>
  <si>
    <t>R</t>
  </si>
  <si>
    <t>LR</t>
  </si>
  <si>
    <t>BEDC</t>
  </si>
  <si>
    <t xml:space="preserve">Airport </t>
  </si>
  <si>
    <t>treatment and suppport/stride/ new beginnings</t>
  </si>
  <si>
    <t>supportive transitional housing- no response</t>
  </si>
  <si>
    <t>kitchen,boxes, and processing unit</t>
  </si>
  <si>
    <t>a lot</t>
  </si>
  <si>
    <t>sewer water broadband/generator and transfer switch</t>
  </si>
  <si>
    <t>Highway</t>
  </si>
  <si>
    <t xml:space="preserve">Gun Safes </t>
  </si>
  <si>
    <t>Video</t>
  </si>
  <si>
    <t>I, R, LR</t>
  </si>
  <si>
    <t xml:space="preserve">I </t>
  </si>
  <si>
    <t>?</t>
  </si>
  <si>
    <t>Total</t>
  </si>
  <si>
    <t>LR /?R</t>
  </si>
  <si>
    <t>ARPA / SLFRF</t>
  </si>
  <si>
    <t>LR, and (possibly R, if they provide assistance to unemployed or underemployed.)</t>
  </si>
  <si>
    <t>Senate bill 4 Health funding may be more appropriate</t>
  </si>
  <si>
    <t>we can pay from professional services NOW</t>
  </si>
  <si>
    <t>Pantry 279 Thanksgiving</t>
  </si>
  <si>
    <t>Brine System - Infrastructure</t>
  </si>
  <si>
    <t>Infrastructure (Sewer, Water, Broadband) No Dollar Limit</t>
  </si>
  <si>
    <t>HHFB Food</t>
  </si>
  <si>
    <t>Infrastructure up to $10,000,000 (Surface Transportation/Title I)</t>
  </si>
  <si>
    <t>Restricted -amount available dependent upon totals used in other categories</t>
  </si>
  <si>
    <t>Not appropriate ($25K still eligible)</t>
  </si>
  <si>
    <t>Community Kitchen</t>
  </si>
  <si>
    <t>People's Market Food Boxes</t>
  </si>
  <si>
    <t>Gun Safes</t>
  </si>
  <si>
    <t>CJRC</t>
  </si>
  <si>
    <t>Broadband</t>
  </si>
  <si>
    <t>Agree to move forward</t>
  </si>
  <si>
    <t>Needs Research</t>
  </si>
  <si>
    <t>Still in discussion</t>
  </si>
  <si>
    <t>Must remain in HOME program</t>
  </si>
  <si>
    <t>New Hope</t>
  </si>
  <si>
    <t>B</t>
  </si>
  <si>
    <t>Project</t>
  </si>
  <si>
    <t>Cost</t>
  </si>
  <si>
    <t>Funding Source</t>
  </si>
  <si>
    <t>Revenue</t>
  </si>
  <si>
    <t>Fields 9 &amp; 11 Synthetic Turf and LED Lighting</t>
  </si>
  <si>
    <t xml:space="preserve">$          4,173,800 </t>
  </si>
  <si>
    <t>2023 GO Bond</t>
  </si>
  <si>
    <t xml:space="preserve">$          1,200,000 </t>
  </si>
  <si>
    <t>Fields 6 &amp; 7 Irrigation and Drainage</t>
  </si>
  <si>
    <t xml:space="preserve">$               630,600 </t>
  </si>
  <si>
    <t xml:space="preserve">ARPA </t>
  </si>
  <si>
    <t xml:space="preserve"> $          3,750,000 </t>
  </si>
  <si>
    <t>Fields 6 &amp; 7 Retrofit Lighting to LED</t>
  </si>
  <si>
    <t xml:space="preserve">$               358,285 </t>
  </si>
  <si>
    <t>Innkeepers</t>
  </si>
  <si>
    <t xml:space="preserve">$               500,000 </t>
  </si>
  <si>
    <t>Field 8 New LED Lighting</t>
  </si>
  <si>
    <t xml:space="preserve">$               209,920 </t>
  </si>
  <si>
    <t xml:space="preserve">$          5,372,605 </t>
  </si>
  <si>
    <t xml:space="preserve"> $          5,450,000 </t>
  </si>
  <si>
    <t>KARST- Parks</t>
  </si>
  <si>
    <t xml:space="preserve">see box below for explanation </t>
  </si>
  <si>
    <t>TOTAL FUNDS appropriated and those in gold and blue</t>
  </si>
  <si>
    <t>Retention bonus as reflected in LOW</t>
  </si>
  <si>
    <t>Balance remaining of all 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</si>
</sst>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ptos"/>
      <family val="2"/>
    </font>
    <font>
      <sz val="10"/>
      <color theme="1"/>
      <name val="Times New Roman"/>
      <family val="1"/>
    </font>
    <font>
      <b/>
      <sz val="12"/>
      <color rgb="FF000000"/>
      <name val="Aptos Narrow"/>
      <family val="2"/>
    </font>
    <font>
      <sz val="12"/>
      <color rgb="FF00000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3" fontId="0" fillId="0" borderId="0" xfId="0" applyNumberForma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2" fillId="0" borderId="0" xfId="1" applyFont="1" applyBorder="1"/>
    <xf numFmtId="44" fontId="0" fillId="0" borderId="0" xfId="1" applyFont="1" applyBorder="1"/>
    <xf numFmtId="0" fontId="3" fillId="0" borderId="0" xfId="0" applyFont="1"/>
    <xf numFmtId="44" fontId="3" fillId="0" borderId="0" xfId="1" applyFont="1"/>
    <xf numFmtId="44" fontId="0" fillId="0" borderId="0" xfId="1" applyFont="1" applyAlignment="1">
      <alignment horizontal="center"/>
    </xf>
    <xf numFmtId="0" fontId="0" fillId="0" borderId="1" xfId="0" applyBorder="1"/>
    <xf numFmtId="44" fontId="4" fillId="0" borderId="0" xfId="0" applyNumberFormat="1" applyFont="1"/>
    <xf numFmtId="0" fontId="0" fillId="0" borderId="0" xfId="0" applyAlignment="1">
      <alignment wrapText="1"/>
    </xf>
    <xf numFmtId="44" fontId="4" fillId="0" borderId="1" xfId="1" applyFont="1" applyBorder="1"/>
    <xf numFmtId="0" fontId="6" fillId="0" borderId="0" xfId="0" applyFont="1"/>
    <xf numFmtId="0" fontId="6" fillId="0" borderId="0" xfId="0" applyFont="1" applyAlignment="1">
      <alignment wrapText="1"/>
    </xf>
    <xf numFmtId="0" fontId="4" fillId="0" borderId="0" xfId="0" applyFont="1"/>
    <xf numFmtId="44" fontId="5" fillId="0" borderId="0" xfId="1" applyFont="1"/>
    <xf numFmtId="0" fontId="0" fillId="0" borderId="0" xfId="0" applyAlignment="1">
      <alignment horizontal="center"/>
    </xf>
    <xf numFmtId="44" fontId="0" fillId="0" borderId="0" xfId="1" applyFont="1" applyFill="1"/>
    <xf numFmtId="44" fontId="4" fillId="0" borderId="0" xfId="1" applyFont="1" applyBorder="1"/>
    <xf numFmtId="44" fontId="0" fillId="3" borderId="0" xfId="1" applyFont="1" applyFill="1"/>
    <xf numFmtId="0" fontId="8" fillId="0" borderId="0" xfId="0" applyFont="1"/>
    <xf numFmtId="44" fontId="8" fillId="0" borderId="0" xfId="1" applyFont="1" applyFill="1"/>
    <xf numFmtId="44" fontId="4" fillId="0" borderId="0" xfId="1" quotePrefix="1" applyFont="1" applyAlignment="1">
      <alignment horizontal="center"/>
    </xf>
    <xf numFmtId="44" fontId="4" fillId="0" borderId="0" xfId="1" applyFont="1" applyAlignment="1">
      <alignment horizontal="center"/>
    </xf>
    <xf numFmtId="0" fontId="3" fillId="3" borderId="0" xfId="0" applyFont="1" applyFill="1"/>
    <xf numFmtId="44" fontId="3" fillId="3" borderId="0" xfId="1" applyFont="1" applyFill="1"/>
    <xf numFmtId="44" fontId="4" fillId="0" borderId="0" xfId="1" applyFont="1"/>
    <xf numFmtId="0" fontId="3" fillId="4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44" fontId="3" fillId="4" borderId="0" xfId="1" applyFont="1" applyFill="1"/>
    <xf numFmtId="44" fontId="0" fillId="4" borderId="0" xfId="1" applyFont="1" applyFill="1"/>
    <xf numFmtId="0" fontId="0" fillId="3" borderId="0" xfId="0" applyFill="1"/>
    <xf numFmtId="44" fontId="9" fillId="4" borderId="0" xfId="1" applyFont="1" applyFill="1"/>
    <xf numFmtId="0" fontId="11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2" fillId="0" borderId="4" xfId="0" applyFont="1" applyBorder="1"/>
    <xf numFmtId="0" fontId="13" fillId="0" borderId="4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2" fillId="0" borderId="7" xfId="0" applyFont="1" applyBorder="1"/>
    <xf numFmtId="0" fontId="0" fillId="0" borderId="7" xfId="0" applyBorder="1"/>
    <xf numFmtId="0" fontId="13" fillId="0" borderId="3" xfId="0" applyFont="1" applyBorder="1" applyAlignment="1">
      <alignment horizontal="center" vertical="center"/>
    </xf>
    <xf numFmtId="44" fontId="14" fillId="0" borderId="5" xfId="1" applyFont="1" applyBorder="1" applyAlignment="1">
      <alignment vertical="center"/>
    </xf>
    <xf numFmtId="44" fontId="12" fillId="0" borderId="5" xfId="1" applyFont="1" applyBorder="1"/>
    <xf numFmtId="44" fontId="0" fillId="0" borderId="0" xfId="0" applyNumberFormat="1"/>
    <xf numFmtId="44" fontId="2" fillId="0" borderId="1" xfId="0" applyNumberFormat="1" applyFont="1" applyBorder="1"/>
    <xf numFmtId="0" fontId="5" fillId="0" borderId="0" xfId="0" applyFont="1"/>
    <xf numFmtId="44" fontId="5" fillId="0" borderId="0" xfId="1" applyFont="1" applyFill="1"/>
    <xf numFmtId="0" fontId="13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42</xdr:row>
      <xdr:rowOff>76200</xdr:rowOff>
    </xdr:from>
    <xdr:to>
      <xdr:col>6</xdr:col>
      <xdr:colOff>9525</xdr:colOff>
      <xdr:row>42</xdr:row>
      <xdr:rowOff>76200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3C905D3-934B-900B-D6F5-82B17BDA89A4}"/>
            </a:ext>
          </a:extLst>
        </xdr:cNvPr>
        <xdr:cNvCxnSpPr/>
      </xdr:nvCxnSpPr>
      <xdr:spPr>
        <a:xfrm>
          <a:off x="3333750" y="6362700"/>
          <a:ext cx="21145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44</xdr:row>
      <xdr:rowOff>114300</xdr:rowOff>
    </xdr:from>
    <xdr:to>
      <xdr:col>6</xdr:col>
      <xdr:colOff>28575</xdr:colOff>
      <xdr:row>44</xdr:row>
      <xdr:rowOff>114300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1FB26CFA-1870-4E95-B9D5-9E31BF4817D7}"/>
            </a:ext>
          </a:extLst>
        </xdr:cNvPr>
        <xdr:cNvCxnSpPr/>
      </xdr:nvCxnSpPr>
      <xdr:spPr>
        <a:xfrm>
          <a:off x="3276600" y="6781800"/>
          <a:ext cx="21907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9</xdr:row>
      <xdr:rowOff>123825</xdr:rowOff>
    </xdr:from>
    <xdr:to>
      <xdr:col>8</xdr:col>
      <xdr:colOff>600075</xdr:colOff>
      <xdr:row>9</xdr:row>
      <xdr:rowOff>123825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91490E37-5993-3954-9753-BF50A2A559DF}"/>
            </a:ext>
          </a:extLst>
        </xdr:cNvPr>
        <xdr:cNvCxnSpPr/>
      </xdr:nvCxnSpPr>
      <xdr:spPr>
        <a:xfrm>
          <a:off x="8924925" y="1838325"/>
          <a:ext cx="523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85725</xdr:colOff>
      <xdr:row>10</xdr:row>
      <xdr:rowOff>95250</xdr:rowOff>
    </xdr:from>
    <xdr:to>
      <xdr:col>8</xdr:col>
      <xdr:colOff>609600</xdr:colOff>
      <xdr:row>10</xdr:row>
      <xdr:rowOff>95250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7AD6BB6C-E408-488A-8551-510BEF47EBBB}"/>
            </a:ext>
          </a:extLst>
        </xdr:cNvPr>
        <xdr:cNvCxnSpPr/>
      </xdr:nvCxnSpPr>
      <xdr:spPr>
        <a:xfrm>
          <a:off x="8934450" y="2190750"/>
          <a:ext cx="523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23</xdr:row>
      <xdr:rowOff>95250</xdr:rowOff>
    </xdr:from>
    <xdr:to>
      <xdr:col>8</xdr:col>
      <xdr:colOff>600075</xdr:colOff>
      <xdr:row>23</xdr:row>
      <xdr:rowOff>95250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3CE91D3C-24DC-42E3-9431-774E43582F77}"/>
            </a:ext>
          </a:extLst>
        </xdr:cNvPr>
        <xdr:cNvCxnSpPr/>
      </xdr:nvCxnSpPr>
      <xdr:spPr>
        <a:xfrm>
          <a:off x="8924925" y="4476750"/>
          <a:ext cx="523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85725</xdr:colOff>
      <xdr:row>23</xdr:row>
      <xdr:rowOff>95250</xdr:rowOff>
    </xdr:from>
    <xdr:to>
      <xdr:col>8</xdr:col>
      <xdr:colOff>609600</xdr:colOff>
      <xdr:row>23</xdr:row>
      <xdr:rowOff>95250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52EC9CFE-4EF3-467A-9E5D-E593002698FE}"/>
            </a:ext>
          </a:extLst>
        </xdr:cNvPr>
        <xdr:cNvCxnSpPr/>
      </xdr:nvCxnSpPr>
      <xdr:spPr>
        <a:xfrm>
          <a:off x="8934450" y="2190750"/>
          <a:ext cx="523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ie Purdie" id="{AA7133AD-C626-4D07-8580-D564263F3BEF}" userId="S::apurdie@co.monroe.in.us::5739de11-a1cd-465c-9160-1bc200842c2e" providerId="AD"/>
  <person displayName="Brunner, Chris" id="{48C0F5D9-6D58-4EA8-8419-1C69C795D777}" userId="S::Chris.Brunner@bakertilly.com::67af991c-f8f1-4d88-8f20-6589a111bdc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0" dT="2023-11-02T18:51:02.06" personId="{AA7133AD-C626-4D07-8580-D564263F3BEF}" id="{1B6ED16C-9987-42CB-8653-52F452AB057F}">
    <text>Need to modify their agreement</text>
  </threadedComment>
  <threadedComment ref="I10" dT="2023-10-11T20:37:08.80" personId="{48C0F5D9-6D58-4EA8-8419-1C69C795D777}" id="{37B0F508-DB82-4B36-8E34-2A7ABFA7BABC}">
    <text>Sewer, Water, Stormwater portion to Infrastructure</text>
  </threadedComment>
  <threadedComment ref="I11" dT="2023-10-11T20:37:40.98" personId="{48C0F5D9-6D58-4EA8-8419-1C69C795D777}" id="{E1A4D7B2-5A0B-4C8D-A9A7-C74506EE24A5}">
    <text xml:space="preserve">Sewer, Water, Stormwater portion from infrastructure. </text>
  </threadedComment>
  <threadedComment ref="I24" dT="2023-10-11T20:37:40.98" personId="{48C0F5D9-6D58-4EA8-8419-1C69C795D777}" id="{21366BC4-C2D5-42F1-BF8C-1A9D26B1D973}">
    <text xml:space="preserve">Sewer, Water, Stormwater portion from infrastructure.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420DB-CF8C-4FFF-AC7E-17DFBF69CDE3}">
  <sheetPr>
    <pageSetUpPr fitToPage="1"/>
  </sheetPr>
  <dimension ref="A1:R62"/>
  <sheetViews>
    <sheetView tabSelected="1" topLeftCell="A22" workbookViewId="0">
      <selection activeCell="Q5" sqref="Q5"/>
    </sheetView>
  </sheetViews>
  <sheetFormatPr defaultColWidth="8.85546875" defaultRowHeight="15" x14ac:dyDescent="0.25"/>
  <cols>
    <col min="2" max="2" width="42.140625" bestFit="1" customWidth="1"/>
    <col min="3" max="3" width="29.7109375" bestFit="1" customWidth="1"/>
    <col min="4" max="4" width="15.28515625" style="2" bestFit="1" customWidth="1"/>
    <col min="5" max="5" width="9.42578125" customWidth="1"/>
    <col min="7" max="7" width="34.42578125" bestFit="1" customWidth="1"/>
    <col min="8" max="8" width="15.28515625" style="2" bestFit="1" customWidth="1"/>
    <col min="9" max="9" width="10.42578125" style="2" customWidth="1"/>
    <col min="11" max="11" width="34.42578125" bestFit="1" customWidth="1"/>
    <col min="12" max="12" width="15.28515625" style="2" bestFit="1" customWidth="1"/>
    <col min="15" max="15" width="40.7109375" bestFit="1" customWidth="1"/>
    <col min="16" max="16" width="16.28515625" style="2" bestFit="1" customWidth="1"/>
    <col min="17" max="17" width="15.28515625" bestFit="1" customWidth="1"/>
    <col min="18" max="18" width="17.42578125" bestFit="1" customWidth="1"/>
    <col min="19" max="19" width="15.28515625" bestFit="1" customWidth="1"/>
  </cols>
  <sheetData>
    <row r="1" spans="1:18" x14ac:dyDescent="0.25">
      <c r="B1" s="61" t="s">
        <v>58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x14ac:dyDescent="0.25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8" x14ac:dyDescent="0.25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8" x14ac:dyDescent="0.25">
      <c r="H4" s="17">
        <v>10000000</v>
      </c>
      <c r="I4" s="17"/>
      <c r="L4" s="17">
        <v>10000000</v>
      </c>
      <c r="Q4" s="2">
        <v>28830982</v>
      </c>
    </row>
    <row r="5" spans="1:18" x14ac:dyDescent="0.25">
      <c r="B5" t="s">
        <v>0</v>
      </c>
      <c r="Q5" s="50">
        <f>SUM(P36,L36,H36,D36)</f>
        <v>28584255.240000002</v>
      </c>
    </row>
    <row r="6" spans="1:18" x14ac:dyDescent="0.25">
      <c r="B6" s="1">
        <v>28830982</v>
      </c>
    </row>
    <row r="7" spans="1:18" x14ac:dyDescent="0.25">
      <c r="O7" s="52" t="s">
        <v>103</v>
      </c>
      <c r="P7" s="53">
        <v>1184427.78</v>
      </c>
      <c r="Q7" s="52">
        <v>1874.25</v>
      </c>
    </row>
    <row r="8" spans="1:18" x14ac:dyDescent="0.25">
      <c r="A8" s="3"/>
      <c r="B8" s="63" t="s">
        <v>16</v>
      </c>
      <c r="C8" s="63"/>
      <c r="D8" s="63"/>
      <c r="F8" s="64" t="s">
        <v>66</v>
      </c>
      <c r="G8" s="64"/>
      <c r="H8" s="64"/>
      <c r="I8" s="18"/>
      <c r="J8" s="64" t="s">
        <v>64</v>
      </c>
      <c r="K8" s="64"/>
      <c r="L8" s="64"/>
      <c r="N8" s="65" t="s">
        <v>67</v>
      </c>
      <c r="O8" s="65"/>
      <c r="P8" s="65"/>
    </row>
    <row r="9" spans="1:18" x14ac:dyDescent="0.25">
      <c r="A9" s="3"/>
      <c r="B9" s="3"/>
      <c r="C9" s="3"/>
      <c r="D9" s="4"/>
    </row>
    <row r="10" spans="1:18" x14ac:dyDescent="0.25">
      <c r="A10" s="3"/>
      <c r="B10" s="3">
        <v>36700</v>
      </c>
      <c r="C10" s="4" t="s">
        <v>1</v>
      </c>
      <c r="D10" s="4">
        <v>500000</v>
      </c>
      <c r="F10">
        <v>36706</v>
      </c>
      <c r="G10" t="s">
        <v>7</v>
      </c>
      <c r="H10" s="19">
        <v>1773076</v>
      </c>
      <c r="I10" s="24"/>
      <c r="J10">
        <v>48000</v>
      </c>
      <c r="K10" t="s">
        <v>63</v>
      </c>
      <c r="L10" s="2">
        <v>354528.86</v>
      </c>
      <c r="N10">
        <v>19900</v>
      </c>
      <c r="O10" t="s">
        <v>12</v>
      </c>
      <c r="P10" s="2">
        <f>SUM(P7,Q7)</f>
        <v>1186302.03</v>
      </c>
    </row>
    <row r="11" spans="1:18" x14ac:dyDescent="0.25">
      <c r="A11" s="3"/>
      <c r="B11" s="3">
        <v>36702</v>
      </c>
      <c r="C11" s="4" t="s">
        <v>72</v>
      </c>
      <c r="D11" s="4">
        <v>25000</v>
      </c>
      <c r="F11">
        <v>48006</v>
      </c>
      <c r="G11" t="s">
        <v>10</v>
      </c>
      <c r="H11" s="19">
        <v>1271136</v>
      </c>
      <c r="I11" s="25"/>
      <c r="J11">
        <v>36710</v>
      </c>
      <c r="K11" t="s">
        <v>20</v>
      </c>
      <c r="L11" s="6">
        <v>420000</v>
      </c>
      <c r="N11">
        <v>36700</v>
      </c>
      <c r="O11" t="s">
        <v>15</v>
      </c>
      <c r="P11" s="6">
        <v>700000</v>
      </c>
    </row>
    <row r="12" spans="1:18" x14ac:dyDescent="0.25">
      <c r="A12" s="3"/>
      <c r="B12" s="3">
        <v>36711</v>
      </c>
      <c r="C12" s="3" t="s">
        <v>2</v>
      </c>
      <c r="D12" s="5">
        <v>48677</v>
      </c>
      <c r="N12">
        <v>36705</v>
      </c>
      <c r="O12" t="s">
        <v>13</v>
      </c>
      <c r="P12" s="6">
        <v>559948</v>
      </c>
    </row>
    <row r="13" spans="1:18" x14ac:dyDescent="0.25">
      <c r="A13" s="3"/>
      <c r="B13" s="3">
        <v>36715</v>
      </c>
      <c r="C13" s="3" t="s">
        <v>3</v>
      </c>
      <c r="D13" s="5">
        <v>83000</v>
      </c>
      <c r="F13" s="22"/>
      <c r="G13" s="22"/>
      <c r="H13" s="23"/>
      <c r="I13" s="24"/>
      <c r="N13">
        <v>36703</v>
      </c>
      <c r="O13" t="s">
        <v>14</v>
      </c>
      <c r="P13" s="2">
        <v>42696.35</v>
      </c>
    </row>
    <row r="14" spans="1:18" x14ac:dyDescent="0.25">
      <c r="A14" s="3"/>
      <c r="B14" s="3">
        <v>36716</v>
      </c>
      <c r="C14" s="3" t="s">
        <v>4</v>
      </c>
      <c r="D14" s="5">
        <v>75000</v>
      </c>
      <c r="I14" s="19"/>
      <c r="L14" s="19"/>
      <c r="N14">
        <v>36707</v>
      </c>
      <c r="O14" t="s">
        <v>17</v>
      </c>
      <c r="P14" s="6">
        <v>91000</v>
      </c>
    </row>
    <row r="15" spans="1:18" x14ac:dyDescent="0.25">
      <c r="A15" s="3"/>
      <c r="B15" s="3">
        <v>48004</v>
      </c>
      <c r="C15" s="3" t="s">
        <v>5</v>
      </c>
      <c r="D15" s="5">
        <v>1059000</v>
      </c>
      <c r="H15" s="19"/>
      <c r="I15" s="19"/>
      <c r="L15" s="19"/>
      <c r="N15">
        <v>36708</v>
      </c>
      <c r="O15" t="s">
        <v>18</v>
      </c>
      <c r="P15" s="6">
        <v>300000</v>
      </c>
      <c r="Q15" t="s">
        <v>78</v>
      </c>
      <c r="R15" t="s">
        <v>79</v>
      </c>
    </row>
    <row r="16" spans="1:18" x14ac:dyDescent="0.25">
      <c r="A16" s="3"/>
      <c r="B16" s="3">
        <v>48005</v>
      </c>
      <c r="C16" s="3" t="s">
        <v>6</v>
      </c>
      <c r="D16" s="5">
        <v>1011571</v>
      </c>
      <c r="N16">
        <v>36709</v>
      </c>
      <c r="O16" t="s">
        <v>19</v>
      </c>
      <c r="P16" s="6">
        <v>400000</v>
      </c>
    </row>
    <row r="17" spans="1:17" x14ac:dyDescent="0.25">
      <c r="A17">
        <v>37419</v>
      </c>
      <c r="B17">
        <v>37418</v>
      </c>
      <c r="C17" t="s">
        <v>8</v>
      </c>
      <c r="D17" s="19">
        <v>755900</v>
      </c>
      <c r="N17">
        <v>36712</v>
      </c>
      <c r="O17" t="s">
        <v>21</v>
      </c>
      <c r="P17" s="6">
        <v>1200000</v>
      </c>
    </row>
    <row r="18" spans="1:17" x14ac:dyDescent="0.25">
      <c r="B18">
        <v>48001</v>
      </c>
      <c r="C18" t="s">
        <v>9</v>
      </c>
      <c r="D18" s="2">
        <v>540000</v>
      </c>
      <c r="N18">
        <v>36713</v>
      </c>
      <c r="O18" t="s">
        <v>22</v>
      </c>
      <c r="P18" s="6">
        <v>500000</v>
      </c>
    </row>
    <row r="19" spans="1:17" x14ac:dyDescent="0.25">
      <c r="B19" s="3">
        <v>37486</v>
      </c>
      <c r="C19" t="s">
        <v>62</v>
      </c>
      <c r="D19" s="19">
        <v>65000</v>
      </c>
      <c r="N19">
        <v>36714</v>
      </c>
      <c r="O19" t="s">
        <v>23</v>
      </c>
      <c r="P19" s="6">
        <v>116450</v>
      </c>
    </row>
    <row r="20" spans="1:17" x14ac:dyDescent="0.25">
      <c r="B20" s="3">
        <v>37489</v>
      </c>
      <c r="C20" t="s">
        <v>70</v>
      </c>
      <c r="D20" s="19">
        <v>48000</v>
      </c>
      <c r="N20">
        <v>48002</v>
      </c>
      <c r="O20" t="s">
        <v>24</v>
      </c>
      <c r="P20" s="6">
        <v>30000</v>
      </c>
    </row>
    <row r="21" spans="1:17" x14ac:dyDescent="0.25">
      <c r="B21">
        <v>29001</v>
      </c>
      <c r="C21" t="s">
        <v>71</v>
      </c>
      <c r="D21" s="19">
        <v>40000</v>
      </c>
      <c r="N21">
        <v>48003</v>
      </c>
      <c r="O21" t="s">
        <v>25</v>
      </c>
      <c r="P21" s="6">
        <v>1217970</v>
      </c>
    </row>
    <row r="22" spans="1:17" x14ac:dyDescent="0.25">
      <c r="N22">
        <v>37487</v>
      </c>
      <c r="O22" t="s">
        <v>65</v>
      </c>
      <c r="P22" s="19">
        <v>100000</v>
      </c>
    </row>
    <row r="23" spans="1:17" x14ac:dyDescent="0.25">
      <c r="N23">
        <v>48007</v>
      </c>
      <c r="O23" t="s">
        <v>28</v>
      </c>
      <c r="P23" s="19">
        <v>700000</v>
      </c>
      <c r="Q23" t="s">
        <v>77</v>
      </c>
    </row>
    <row r="24" spans="1:17" x14ac:dyDescent="0.25">
      <c r="B24" t="s">
        <v>101</v>
      </c>
      <c r="C24" s="30" t="s">
        <v>27</v>
      </c>
      <c r="D24" s="34">
        <v>3750000</v>
      </c>
      <c r="E24" s="7"/>
      <c r="F24" s="7"/>
      <c r="G24" s="26" t="s">
        <v>31</v>
      </c>
      <c r="H24" s="27">
        <v>2500000</v>
      </c>
      <c r="I24" s="25"/>
      <c r="J24" s="7"/>
      <c r="K24" s="29" t="s">
        <v>26</v>
      </c>
      <c r="L24" s="33">
        <v>4720000</v>
      </c>
      <c r="M24" s="7"/>
      <c r="N24" s="3">
        <v>37488</v>
      </c>
      <c r="O24" t="s">
        <v>69</v>
      </c>
      <c r="P24" s="19">
        <v>400000</v>
      </c>
    </row>
    <row r="25" spans="1:17" x14ac:dyDescent="0.25">
      <c r="C25" s="30" t="s">
        <v>32</v>
      </c>
      <c r="D25" s="36">
        <v>300000</v>
      </c>
      <c r="E25" s="7"/>
      <c r="F25" s="7"/>
      <c r="I25" s="8"/>
      <c r="J25" s="7"/>
      <c r="L25" s="19"/>
      <c r="M25" s="7"/>
      <c r="N25" s="7">
        <v>37491</v>
      </c>
      <c r="O25" t="s">
        <v>36</v>
      </c>
      <c r="P25" s="19">
        <v>200000</v>
      </c>
    </row>
    <row r="26" spans="1:17" x14ac:dyDescent="0.25">
      <c r="E26" s="7"/>
      <c r="F26" s="7"/>
      <c r="I26" s="8"/>
      <c r="J26" s="7"/>
      <c r="L26" s="19"/>
      <c r="M26" s="7"/>
      <c r="N26" s="7"/>
      <c r="O26" s="30" t="s">
        <v>29</v>
      </c>
      <c r="P26" s="34">
        <v>400000</v>
      </c>
    </row>
    <row r="27" spans="1:17" x14ac:dyDescent="0.25">
      <c r="E27" s="7"/>
      <c r="F27" s="7"/>
      <c r="G27" s="7"/>
      <c r="H27" s="8"/>
      <c r="I27" s="8"/>
      <c r="J27" s="7"/>
      <c r="K27" s="30" t="s">
        <v>73</v>
      </c>
      <c r="L27" s="34">
        <v>100000</v>
      </c>
      <c r="M27" s="7"/>
      <c r="N27" s="7"/>
      <c r="O27" s="35" t="s">
        <v>30</v>
      </c>
      <c r="P27" s="21">
        <v>1000000</v>
      </c>
    </row>
    <row r="28" spans="1:17" x14ac:dyDescent="0.25">
      <c r="E28" s="7"/>
      <c r="F28" s="7"/>
      <c r="G28" s="7"/>
      <c r="H28" s="8"/>
      <c r="I28" s="8"/>
      <c r="J28" s="7"/>
      <c r="K28" s="7"/>
      <c r="L28" s="8"/>
      <c r="M28" s="7"/>
      <c r="N28" s="7"/>
    </row>
    <row r="29" spans="1:17" x14ac:dyDescent="0.25">
      <c r="C29" s="7"/>
      <c r="D29" s="8"/>
      <c r="E29" s="7"/>
      <c r="F29" s="7"/>
      <c r="G29" s="7"/>
      <c r="H29" s="8"/>
      <c r="I29" s="8"/>
      <c r="J29" s="7"/>
      <c r="K29" s="7"/>
      <c r="L29" s="8"/>
      <c r="M29" s="7"/>
      <c r="N29" s="7"/>
    </row>
    <row r="32" spans="1:17" x14ac:dyDescent="0.25">
      <c r="O32" s="7"/>
    </row>
    <row r="33" spans="1:16" x14ac:dyDescent="0.25">
      <c r="O33" s="7"/>
    </row>
    <row r="36" spans="1:16" x14ac:dyDescent="0.25">
      <c r="A36" t="s">
        <v>11</v>
      </c>
      <c r="D36" s="13">
        <f>SUM(D10:D25)</f>
        <v>8301148</v>
      </c>
      <c r="H36" s="13">
        <f>SUM(H10:H27)</f>
        <v>5544212</v>
      </c>
      <c r="I36" s="20"/>
      <c r="L36" s="13">
        <f>SUM(L10:L27)</f>
        <v>5594528.8600000003</v>
      </c>
      <c r="P36" s="13">
        <f>SUM(P10:P33)</f>
        <v>9144366.3800000008</v>
      </c>
    </row>
    <row r="37" spans="1:16" ht="30" x14ac:dyDescent="0.25">
      <c r="C37" s="14" t="s">
        <v>33</v>
      </c>
      <c r="D37" s="2">
        <f>H4-D36</f>
        <v>1698852</v>
      </c>
      <c r="G37" s="15" t="s">
        <v>34</v>
      </c>
      <c r="H37" s="2">
        <f>H4-H36</f>
        <v>4455788</v>
      </c>
      <c r="K37" s="15"/>
      <c r="O37" s="15" t="s">
        <v>104</v>
      </c>
      <c r="P37" s="2">
        <f>Q4-Q5</f>
        <v>246726.75999999791</v>
      </c>
    </row>
    <row r="38" spans="1:16" ht="15" customHeight="1" x14ac:dyDescent="0.25"/>
    <row r="39" spans="1:16" x14ac:dyDescent="0.25">
      <c r="G39" s="12"/>
      <c r="K39" s="12"/>
      <c r="O39" s="2"/>
    </row>
    <row r="41" spans="1:16" x14ac:dyDescent="0.25">
      <c r="C41" s="60" t="s">
        <v>102</v>
      </c>
    </row>
    <row r="42" spans="1:16" x14ac:dyDescent="0.25">
      <c r="C42" s="60"/>
      <c r="G42" s="10"/>
      <c r="K42" s="31" t="s">
        <v>74</v>
      </c>
    </row>
    <row r="43" spans="1:16" x14ac:dyDescent="0.25">
      <c r="C43" s="60"/>
      <c r="G43" s="11">
        <f>SUM(D36,H36,P36,L36)</f>
        <v>28584255.240000002</v>
      </c>
      <c r="K43" s="30" t="s">
        <v>75</v>
      </c>
    </row>
    <row r="44" spans="1:16" x14ac:dyDescent="0.25">
      <c r="C44" s="16"/>
      <c r="K44" s="32" t="s">
        <v>76</v>
      </c>
    </row>
    <row r="45" spans="1:16" x14ac:dyDescent="0.25">
      <c r="C45" s="16" t="s">
        <v>35</v>
      </c>
      <c r="G45" s="51">
        <f>B6-G43</f>
        <v>246726.75999999791</v>
      </c>
    </row>
    <row r="48" spans="1:16" ht="15.75" thickBot="1" x14ac:dyDescent="0.3">
      <c r="B48" s="37" t="s">
        <v>100</v>
      </c>
      <c r="D48"/>
      <c r="E48" s="46"/>
      <c r="F48" s="46"/>
    </row>
    <row r="49" spans="2:6" ht="16.5" thickBot="1" x14ac:dyDescent="0.3">
      <c r="B49" s="38" t="s">
        <v>80</v>
      </c>
      <c r="C49" s="47" t="s">
        <v>81</v>
      </c>
      <c r="D49" s="43" t="s">
        <v>82</v>
      </c>
      <c r="E49" s="54" t="s">
        <v>83</v>
      </c>
      <c r="F49" s="55"/>
    </row>
    <row r="50" spans="2:6" ht="16.5" thickBot="1" x14ac:dyDescent="0.3">
      <c r="B50" s="39" t="s">
        <v>84</v>
      </c>
      <c r="C50" s="48" t="s">
        <v>85</v>
      </c>
      <c r="D50" s="44" t="s">
        <v>86</v>
      </c>
      <c r="E50" s="56" t="s">
        <v>87</v>
      </c>
      <c r="F50" s="57"/>
    </row>
    <row r="51" spans="2:6" ht="16.5" thickBot="1" x14ac:dyDescent="0.3">
      <c r="B51" s="39" t="s">
        <v>88</v>
      </c>
      <c r="C51" s="48" t="s">
        <v>89</v>
      </c>
      <c r="D51" s="44" t="s">
        <v>90</v>
      </c>
      <c r="E51" s="56" t="s">
        <v>91</v>
      </c>
      <c r="F51" s="57"/>
    </row>
    <row r="52" spans="2:6" ht="16.5" thickBot="1" x14ac:dyDescent="0.3">
      <c r="B52" s="39" t="s">
        <v>92</v>
      </c>
      <c r="C52" s="48" t="s">
        <v>93</v>
      </c>
      <c r="D52" s="44" t="s">
        <v>94</v>
      </c>
      <c r="E52" s="56" t="s">
        <v>95</v>
      </c>
      <c r="F52" s="57"/>
    </row>
    <row r="53" spans="2:6" ht="16.5" thickBot="1" x14ac:dyDescent="0.3">
      <c r="B53" s="39" t="s">
        <v>96</v>
      </c>
      <c r="C53" s="48" t="s">
        <v>97</v>
      </c>
      <c r="D53" s="45"/>
      <c r="E53" s="58"/>
      <c r="F53" s="59"/>
    </row>
    <row r="54" spans="2:6" ht="15.75" thickBot="1" x14ac:dyDescent="0.3">
      <c r="B54" s="41"/>
      <c r="C54" s="49"/>
      <c r="D54" s="45"/>
      <c r="E54" s="58"/>
      <c r="F54" s="59"/>
    </row>
    <row r="55" spans="2:6" ht="16.5" thickBot="1" x14ac:dyDescent="0.3">
      <c r="B55" s="42" t="s">
        <v>56</v>
      </c>
      <c r="C55" s="40" t="s">
        <v>98</v>
      </c>
      <c r="D55" s="45"/>
      <c r="E55" s="56" t="s">
        <v>99</v>
      </c>
      <c r="F55" s="57"/>
    </row>
    <row r="56" spans="2:6" x14ac:dyDescent="0.25">
      <c r="D56"/>
    </row>
    <row r="57" spans="2:6" x14ac:dyDescent="0.25">
      <c r="D57"/>
    </row>
    <row r="58" spans="2:6" x14ac:dyDescent="0.25">
      <c r="D58"/>
    </row>
    <row r="59" spans="2:6" x14ac:dyDescent="0.25">
      <c r="D59"/>
    </row>
    <row r="60" spans="2:6" x14ac:dyDescent="0.25">
      <c r="D60"/>
    </row>
    <row r="61" spans="2:6" x14ac:dyDescent="0.25">
      <c r="D61"/>
    </row>
    <row r="62" spans="2:6" x14ac:dyDescent="0.25">
      <c r="D62"/>
    </row>
  </sheetData>
  <mergeCells count="13">
    <mergeCell ref="C41:C43"/>
    <mergeCell ref="B1:Q3"/>
    <mergeCell ref="B8:D8"/>
    <mergeCell ref="F8:H8"/>
    <mergeCell ref="N8:P8"/>
    <mergeCell ref="J8:L8"/>
    <mergeCell ref="E49:F49"/>
    <mergeCell ref="E50:F50"/>
    <mergeCell ref="E51:F51"/>
    <mergeCell ref="E52:F52"/>
    <mergeCell ref="E55:F55"/>
    <mergeCell ref="E53:F53"/>
    <mergeCell ref="E54:F54"/>
  </mergeCells>
  <pageMargins left="0.25" right="0.25" top="0.75" bottom="0.75" header="0.3" footer="0.3"/>
  <pageSetup scale="6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13086-5374-4BCD-9A05-05E0B504A6C3}">
  <dimension ref="A2:F11"/>
  <sheetViews>
    <sheetView workbookViewId="0">
      <selection activeCell="F11" sqref="F11"/>
    </sheetView>
  </sheetViews>
  <sheetFormatPr defaultColWidth="8.85546875" defaultRowHeight="15" x14ac:dyDescent="0.25"/>
  <cols>
    <col min="1" max="2" width="11.85546875" bestFit="1" customWidth="1"/>
    <col min="3" max="3" width="17.85546875" bestFit="1" customWidth="1"/>
    <col min="4" max="4" width="50.140625" bestFit="1" customWidth="1"/>
    <col min="5" max="5" width="62" bestFit="1" customWidth="1"/>
    <col min="6" max="6" width="14.28515625" style="2" bestFit="1" customWidth="1"/>
  </cols>
  <sheetData>
    <row r="2" spans="1:6" x14ac:dyDescent="0.25">
      <c r="A2" t="s">
        <v>37</v>
      </c>
      <c r="C2" t="s">
        <v>38</v>
      </c>
      <c r="D2" t="s">
        <v>45</v>
      </c>
      <c r="E2" t="s">
        <v>41</v>
      </c>
      <c r="F2" s="2">
        <v>1165526</v>
      </c>
    </row>
    <row r="3" spans="1:6" x14ac:dyDescent="0.25">
      <c r="C3" t="s">
        <v>39</v>
      </c>
      <c r="D3" t="s">
        <v>46</v>
      </c>
      <c r="E3" t="s">
        <v>41</v>
      </c>
      <c r="F3" s="9" t="s">
        <v>55</v>
      </c>
    </row>
    <row r="4" spans="1:6" x14ac:dyDescent="0.25">
      <c r="C4" t="s">
        <v>40</v>
      </c>
      <c r="D4" t="s">
        <v>47</v>
      </c>
      <c r="E4" t="s">
        <v>68</v>
      </c>
      <c r="F4" s="2">
        <v>177000</v>
      </c>
    </row>
    <row r="5" spans="1:6" x14ac:dyDescent="0.25">
      <c r="C5" t="s">
        <v>43</v>
      </c>
      <c r="D5" t="s">
        <v>48</v>
      </c>
      <c r="E5" t="s">
        <v>59</v>
      </c>
      <c r="F5" s="2">
        <v>1703000</v>
      </c>
    </row>
    <row r="6" spans="1:6" x14ac:dyDescent="0.25">
      <c r="C6" t="s">
        <v>44</v>
      </c>
      <c r="D6" t="s">
        <v>49</v>
      </c>
      <c r="E6" t="s">
        <v>53</v>
      </c>
      <c r="F6" s="2">
        <v>1619445</v>
      </c>
    </row>
    <row r="7" spans="1:6" x14ac:dyDescent="0.25">
      <c r="C7" t="s">
        <v>50</v>
      </c>
      <c r="E7" t="s">
        <v>54</v>
      </c>
      <c r="F7" s="2">
        <v>2000000</v>
      </c>
    </row>
    <row r="8" spans="1:6" x14ac:dyDescent="0.25">
      <c r="C8" t="s">
        <v>51</v>
      </c>
      <c r="D8" t="s">
        <v>60</v>
      </c>
      <c r="E8" t="s">
        <v>57</v>
      </c>
      <c r="F8" s="2">
        <v>40000</v>
      </c>
    </row>
    <row r="9" spans="1:6" x14ac:dyDescent="0.25">
      <c r="C9" t="s">
        <v>52</v>
      </c>
      <c r="D9" t="s">
        <v>61</v>
      </c>
      <c r="E9" t="s">
        <v>42</v>
      </c>
      <c r="F9" s="2">
        <v>19000</v>
      </c>
    </row>
    <row r="11" spans="1:6" x14ac:dyDescent="0.25">
      <c r="E11" s="16" t="s">
        <v>56</v>
      </c>
      <c r="F11" s="28">
        <f>SUM(F2,F4:F9)</f>
        <v>6723971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Proposal</vt:lpstr>
      <vt:lpstr>Not funded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Purdie</dc:creator>
  <cp:lastModifiedBy>Angie Purdie</cp:lastModifiedBy>
  <cp:lastPrinted>2023-10-04T19:06:21Z</cp:lastPrinted>
  <dcterms:created xsi:type="dcterms:W3CDTF">2023-10-02T14:35:32Z</dcterms:created>
  <dcterms:modified xsi:type="dcterms:W3CDTF">2023-11-16T19:52:05Z</dcterms:modified>
</cp:coreProperties>
</file>